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4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<sst xmlns="http://schemas.openxmlformats.org/spreadsheetml/2006/main" count="30" uniqueCount="30">
  <si>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Ambient Pressure (mb)</t>
  </si>
  <si>
    <t>Ambient Temperature (C)</t>
  </si>
  <si>
    <t>Goff Gratch</t>
  </si>
  <si>
    <t>Coeff</t>
  </si>
  <si>
    <t>w1</t>
  </si>
  <si>
    <t>w2</t>
  </si>
  <si>
    <t>w3</t>
  </si>
  <si>
    <t>w4</t>
  </si>
  <si>
    <t>T0</t>
  </si>
  <si>
    <t>Ts</t>
  </si>
  <si>
    <t>a</t>
  </si>
  <si>
    <t>b</t>
  </si>
  <si>
    <t>Ts/T</t>
  </si>
  <si>
    <t>T/Ts</t>
  </si>
  <si>
    <t>es</t>
  </si>
  <si>
    <t>Ambient RH</t>
  </si>
  <si>
    <t>Flow rate corrected for RH</t>
  </si>
  <si>
    <t>Saturation VP (mb)</t>
  </si>
  <si>
    <t>Flow rate correction factor</t>
  </si>
  <si>
    <t>Bubble flow rate measured (any units)</t>
  </si>
  <si>
    <t>Ambient Temp</t>
  </si>
  <si>
    <t>Constants</t>
  </si>
  <si>
    <t>To correct bubble flow rate measurements for effects of bubble evaporation (td, Feb 06)</t>
  </si>
  <si>
    <t>Enter the fields in blue</t>
  </si>
  <si>
    <t>Results are in red</t>
  </si>
  <si>
    <t>Goff Gratch algorithm for es(water)</t>
  </si>
  <si>
    <t xml:space="preserve">    w1=-18.19729 : w2=5.0208 : w3=-3.181252E-07 : w4=0.01872646</t>
  </si>
  <si>
    <t xml:space="preserve">    a = 11.344*(1 - T/Ts)    : b = -3.19149*(Ts/T - 1)</t>
  </si>
  <si>
    <t xml:space="preserve">    es = w1*(Ts/T -1) + w2*log(Ts/T) + w3*(10^a - 1) + w4*(10^b - 1) + log(P0)</t>
  </si>
  <si>
    <t xml:space="preserve">    es = exp(es)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</si>
</sst>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1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3.140625" style="2" customWidth="1"/>
    <col min="2" max="6" width="9.140625" style="2" customWidth="1"/>
    <col min="7" max="16384" width="9.140625" style="1" customWidth="1"/>
  </cols>
  <sheetData>
    <row r="1" ht="15">
      <c r="A1" s="2" t="s">
        <v>22</v>
      </c>
    </row>
    <row r="2" ht="15">
      <c r="A2" s="6" t="s">
        <v>23</v>
      </c>
    </row>
    <row r="3" ht="15">
      <c r="A3" s="3" t="s">
        <v>24</v>
      </c>
    </row>
    <row r="4" spans="4:6" ht="15">
      <c r="D4" s="2">
        <v>-18.19729</v>
      </c>
      <c r="E4" s="2" t="s">
        <v>4</v>
      </c>
      <c r="F4" s="2" t="s">
        <v>2</v>
      </c>
    </row>
    <row r="5" spans="1:6" ht="15">
      <c r="A5" s="6" t="s">
        <v>1</v>
      </c>
      <c r="B5" s="6">
        <v>22</v>
      </c>
      <c r="D5" s="2">
        <v>5.0208</v>
      </c>
      <c r="E5" s="2" t="s">
        <v>5</v>
      </c>
      <c r="F5" s="2" t="s">
        <v>3</v>
      </c>
    </row>
    <row r="6" spans="1:5" ht="15">
      <c r="A6" s="6" t="s">
        <v>0</v>
      </c>
      <c r="B6" s="6">
        <v>780</v>
      </c>
      <c r="D6" s="4">
        <v>-3.181252E-07</v>
      </c>
      <c r="E6" s="2" t="s">
        <v>6</v>
      </c>
    </row>
    <row r="7" spans="1:5" ht="15">
      <c r="A7" s="6" t="s">
        <v>15</v>
      </c>
      <c r="B7" s="6">
        <v>20</v>
      </c>
      <c r="D7" s="2">
        <v>0.01872646</v>
      </c>
      <c r="E7" s="2" t="s">
        <v>7</v>
      </c>
    </row>
    <row r="8" spans="1:6" ht="15">
      <c r="A8" s="6" t="s">
        <v>19</v>
      </c>
      <c r="B8" s="7">
        <v>20</v>
      </c>
      <c r="D8" s="2">
        <v>273.15</v>
      </c>
      <c r="E8" s="2" t="s">
        <v>8</v>
      </c>
      <c r="F8" s="2" t="s">
        <v>21</v>
      </c>
    </row>
    <row r="9" spans="1:5" ht="15">
      <c r="A9" s="3" t="s">
        <v>16</v>
      </c>
      <c r="B9" s="5">
        <f>B8*B12</f>
        <v>19.58322417505678</v>
      </c>
      <c r="D9" s="2">
        <v>373.15</v>
      </c>
      <c r="E9" s="2" t="s">
        <v>9</v>
      </c>
    </row>
    <row r="10" spans="1:2" ht="15">
      <c r="A10" s="3"/>
      <c r="B10" s="3"/>
    </row>
    <row r="11" spans="1:5" ht="15">
      <c r="A11" s="3" t="s">
        <v>17</v>
      </c>
      <c r="B11" s="5">
        <f>EXP($D$4*($D$12-1)+$D$5*LN($D$12)+$D$6*(10^$D$14-1)+$D$7*(10^$D$15-1)+LN($B$6))</f>
        <v>20.31782146598193</v>
      </c>
      <c r="D11" s="2">
        <f>B5+D8</f>
        <v>295.15</v>
      </c>
      <c r="E11" s="2" t="s">
        <v>20</v>
      </c>
    </row>
    <row r="12" spans="1:5" ht="15">
      <c r="A12" s="3" t="s">
        <v>18</v>
      </c>
      <c r="B12" s="8">
        <f>(1-(1-$B$7/100)*B11/B6)</f>
        <v>0.9791612087528391</v>
      </c>
      <c r="D12" s="2">
        <f>D9/D11</f>
        <v>1.2642724038624429</v>
      </c>
      <c r="E12" s="2" t="s">
        <v>12</v>
      </c>
    </row>
    <row r="13" spans="4:5" ht="15">
      <c r="D13" s="2">
        <f>D11/D9</f>
        <v>0.790968779311269</v>
      </c>
      <c r="E13" s="2" t="s">
        <v>13</v>
      </c>
    </row>
    <row r="14" spans="4:5" ht="15">
      <c r="D14" s="2">
        <f>11.344*(1-D13)</f>
        <v>2.3712501674929647</v>
      </c>
      <c r="E14" s="2" t="s">
        <v>10</v>
      </c>
    </row>
    <row r="15" spans="4:5" ht="15">
      <c r="D15" s="2">
        <f>-3.19149*(D12-1)</f>
        <v>-0.8434227342029478</v>
      </c>
      <c r="E15" s="2" t="s">
        <v>11</v>
      </c>
    </row>
    <row r="16" spans="4:5" ht="15">
      <c r="D16" s="2">
        <f>EXP($D$4*($D$12-1)+$D$5*LN($D$12)+$D$6*(10^$D$14-1)+$D$7*(10^$D$15-1)+LN($B$6))</f>
        <v>20.31782146598193</v>
      </c>
      <c r="E16" s="2" t="s">
        <v>14</v>
      </c>
    </row>
    <row r="18" ht="15">
      <c r="A18" s="2" t="s">
        <v>25</v>
      </c>
    </row>
    <row r="19" ht="15">
      <c r="A19" s="2" t="s">
        <v>26</v>
      </c>
    </row>
    <row r="20" ht="15">
      <c r="A20" s="2" t="s">
        <v>27</v>
      </c>
    </row>
    <row r="21" ht="15">
      <c r="A21" s="2" t="s">
        <v>28</v>
      </c>
    </row>
    <row r="22" ht="15">
      <c r="A22" s="2" t="s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Deshler</dc:creator>
  <cp:keywords/>
  <dc:description/>
  <cp:lastModifiedBy>Deshler</cp:lastModifiedBy>
  <dcterms:created xsi:type="dcterms:W3CDTF">2006-02-26T10:24:24Z</dcterms:created>
  <dcterms:modified xsi:type="dcterms:W3CDTF">2006-02-26T18:24:58Z</dcterms:modified>
  <cp:category/>
  <cp:version/>
  <cp:contentType/>
  <cp:contentStatus/>
</cp:coreProperties>
</file>